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catieeducacion.sharepoint.com/sites/AS-Puravida/Documentos compartidos/AGROMIRA/Talleres virtuales/Material para participantes/Transición a una matriz de energía limpia en los agronegocios/"/>
    </mc:Choice>
  </mc:AlternateContent>
  <xr:revisionPtr revIDLastSave="0" documentId="8_{09AB379A-A2C0-4A13-9503-33CC37FE08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Dashboar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G16" i="1"/>
  <c r="F16" i="1"/>
  <c r="G1" i="2"/>
  <c r="F15" i="1"/>
  <c r="G15" i="1" s="1"/>
  <c r="F14" i="1"/>
  <c r="G14" i="1" s="1"/>
  <c r="F13" i="1"/>
  <c r="G13" i="1" s="1"/>
  <c r="F12" i="1"/>
  <c r="G12" i="1" s="1"/>
  <c r="F11" i="1"/>
  <c r="G11" i="1" s="1"/>
  <c r="B11" i="2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B4" i="2" l="1"/>
  <c r="J7" i="1"/>
  <c r="B9" i="2"/>
  <c r="J12" i="1"/>
  <c r="J10" i="1"/>
  <c r="B7" i="2"/>
  <c r="J11" i="1"/>
  <c r="B8" i="2"/>
  <c r="J9" i="1"/>
  <c r="B6" i="2"/>
  <c r="B3" i="2"/>
  <c r="J6" i="1"/>
  <c r="J5" i="1"/>
  <c r="B2" i="2"/>
  <c r="B5" i="2"/>
  <c r="J8" i="1"/>
  <c r="J13" i="1"/>
  <c r="B10" i="2"/>
  <c r="J14" i="1"/>
</calcChain>
</file>

<file path=xl/sharedStrings.xml><?xml version="1.0" encoding="utf-8"?>
<sst xmlns="http://schemas.openxmlformats.org/spreadsheetml/2006/main" count="95" uniqueCount="59">
  <si>
    <t>Equipo</t>
  </si>
  <si>
    <t>Potencia (kW)</t>
  </si>
  <si>
    <t>Horas por día</t>
  </si>
  <si>
    <t>Días por mes</t>
  </si>
  <si>
    <t>Tarifa Energética (CRC/kWh)</t>
  </si>
  <si>
    <t>Consumo Mensual (kWh)</t>
  </si>
  <si>
    <t>Costo Mensual (CRC)</t>
  </si>
  <si>
    <t>Categoría</t>
  </si>
  <si>
    <t>Costo Total (CRC)</t>
  </si>
  <si>
    <t>Refrigeración para frutas</t>
  </si>
  <si>
    <t>Refrigeración</t>
  </si>
  <si>
    <t>Empaque</t>
  </si>
  <si>
    <t>Bomba de riego</t>
  </si>
  <si>
    <t>Riego</t>
  </si>
  <si>
    <t>Ganadería</t>
  </si>
  <si>
    <t>Iluminación del invernadero</t>
  </si>
  <si>
    <t>Iluminación</t>
  </si>
  <si>
    <t>Máquina empacadora</t>
  </si>
  <si>
    <t>Oficina</t>
  </si>
  <si>
    <t>Ventilador de secado</t>
  </si>
  <si>
    <t>Secado</t>
  </si>
  <si>
    <t>Postcosecha</t>
  </si>
  <si>
    <t>Sistema de riego automatizado</t>
  </si>
  <si>
    <t>Tractor eléctrico para campo</t>
  </si>
  <si>
    <t>Transporte</t>
  </si>
  <si>
    <t>Secador de granos</t>
  </si>
  <si>
    <t>Sanidad</t>
  </si>
  <si>
    <t>Enfriador de leche</t>
  </si>
  <si>
    <t>Computadora de oficina</t>
  </si>
  <si>
    <t>Calentador de agua para limpieza</t>
  </si>
  <si>
    <t>Seleccionar Categoría:</t>
  </si>
  <si>
    <t>Costo Seleccionado (CRC):</t>
  </si>
  <si>
    <t>Riego (bombas)</t>
  </si>
  <si>
    <t>Almacenamiento en Frío (refrigeración)</t>
  </si>
  <si>
    <t>Secado de Cultivos (calefactores/ventiladores)</t>
  </si>
  <si>
    <t>Calentamiento de Agua (limpieza, procesamiento)</t>
  </si>
  <si>
    <t>Uso de Tractor (combustible)</t>
  </si>
  <si>
    <t>Transporte (hacia/desde la granja)</t>
  </si>
  <si>
    <t>Iluminación (establos, áreas de trabajo)</t>
  </si>
  <si>
    <t>Equipo de Procesamiento (trituradores, clasificadores)</t>
  </si>
  <si>
    <t>Producción de Fertilizantes (sintéticos)</t>
  </si>
  <si>
    <t>Producción de Piensos (para ganado)</t>
  </si>
  <si>
    <t>Plaguicidas y Productos Químicos</t>
  </si>
  <si>
    <t>Fabricación de Maquinaria</t>
  </si>
  <si>
    <t>Materiales de Embalaje</t>
  </si>
  <si>
    <t>Transporte de Insumos Comprados</t>
  </si>
  <si>
    <t>Uso Directo - Energía</t>
  </si>
  <si>
    <t xml:space="preserve">Otro-Uso Directo </t>
  </si>
  <si>
    <t>Uso Indirecto -Energía</t>
  </si>
  <si>
    <t xml:space="preserve">Otro Uso Indirecto </t>
  </si>
  <si>
    <t>Total</t>
  </si>
  <si>
    <t>COLUMNA 1</t>
  </si>
  <si>
    <t>COLUMNA 2</t>
  </si>
  <si>
    <t>COLUMNA 3</t>
  </si>
  <si>
    <t>COLUMNA 4</t>
  </si>
  <si>
    <t>COLUMNA 5</t>
  </si>
  <si>
    <t>COLUMNA 6</t>
  </si>
  <si>
    <t>COLUMNA 7</t>
  </si>
  <si>
    <t xml:space="preserve">CALCULADORA COSTOS ENERGETICOS - CONSUMO ELECTRICO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</si>
</sst>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2" fillId="3" borderId="0" xfId="0" applyFont="1" applyFill="1"/>
    <xf numFmtId="0" fontId="0" fillId="4" borderId="0" xfId="0" applyFill="1"/>
    <xf numFmtId="0" fontId="0" fillId="5" borderId="0" xfId="0" applyFill="1"/>
    <xf numFmtId="0" fontId="1" fillId="5" borderId="0" xfId="0" applyFont="1" applyFill="1"/>
    <xf numFmtId="0" fontId="0" fillId="6" borderId="0" xfId="0" applyFill="1"/>
    <xf numFmtId="0" fontId="3" fillId="6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Totales de Costo por Categoría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Sheet1!$J$4</c:f>
              <c:strCache>
                <c:ptCount val="1"/>
                <c:pt idx="0">
                  <c:v>Costo Total (CRC)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Sheet1!$I$5:$I$14</c:f>
              <c:strCache>
                <c:ptCount val="10"/>
                <c:pt idx="0">
                  <c:v>Empaque</c:v>
                </c:pt>
                <c:pt idx="1">
                  <c:v>Ganadería</c:v>
                </c:pt>
                <c:pt idx="2">
                  <c:v>Iluminación</c:v>
                </c:pt>
                <c:pt idx="3">
                  <c:v>Oficina</c:v>
                </c:pt>
                <c:pt idx="4">
                  <c:v>Postcosecha</c:v>
                </c:pt>
                <c:pt idx="5">
                  <c:v>Refrigeración</c:v>
                </c:pt>
                <c:pt idx="6">
                  <c:v>Riego</c:v>
                </c:pt>
                <c:pt idx="7">
                  <c:v>Sanidad</c:v>
                </c:pt>
                <c:pt idx="8">
                  <c:v>Secado</c:v>
                </c:pt>
                <c:pt idx="9">
                  <c:v>Transporte</c:v>
                </c:pt>
              </c:strCache>
            </c:strRef>
          </c:cat>
          <c:val>
            <c:numRef>
              <c:f>Sheet1!$J$5:$J$14</c:f>
              <c:numCache>
                <c:formatCode>General</c:formatCode>
                <c:ptCount val="10"/>
                <c:pt idx="0">
                  <c:v>49920</c:v>
                </c:pt>
                <c:pt idx="1">
                  <c:v>100800</c:v>
                </c:pt>
                <c:pt idx="2">
                  <c:v>17280.000000000004</c:v>
                </c:pt>
                <c:pt idx="3">
                  <c:v>4224</c:v>
                </c:pt>
                <c:pt idx="4">
                  <c:v>108000</c:v>
                </c:pt>
                <c:pt idx="5">
                  <c:v>54000</c:v>
                </c:pt>
                <c:pt idx="6">
                  <c:v>91500</c:v>
                </c:pt>
                <c:pt idx="7">
                  <c:v>28800</c:v>
                </c:pt>
                <c:pt idx="8">
                  <c:v>20160</c:v>
                </c:pt>
                <c:pt idx="9">
                  <c:v>108000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F-46F8-9C02-8E56C3F6F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Categoría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Costo Total (CRC)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121200665048771"/>
          <c:y val="0.7140668157306328"/>
          <c:w val="0.22555600271548026"/>
          <c:h val="0.1006852558200710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Costo Total Energético por Categoría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Dashboard!$B$1</c:f>
              <c:strCache>
                <c:ptCount val="1"/>
                <c:pt idx="0">
                  <c:v>Costo Total (CRC)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Dashboard!$A$2:$A$11</c:f>
              <c:strCache>
                <c:ptCount val="10"/>
                <c:pt idx="0">
                  <c:v>Empaque</c:v>
                </c:pt>
                <c:pt idx="1">
                  <c:v>Ganadería</c:v>
                </c:pt>
                <c:pt idx="2">
                  <c:v>Iluminación</c:v>
                </c:pt>
                <c:pt idx="3">
                  <c:v>Oficina</c:v>
                </c:pt>
                <c:pt idx="4">
                  <c:v>Postcosecha</c:v>
                </c:pt>
                <c:pt idx="5">
                  <c:v>Refrigeración</c:v>
                </c:pt>
                <c:pt idx="6">
                  <c:v>Riego</c:v>
                </c:pt>
                <c:pt idx="7">
                  <c:v>Sanidad</c:v>
                </c:pt>
                <c:pt idx="8">
                  <c:v>Secado</c:v>
                </c:pt>
                <c:pt idx="9">
                  <c:v>Transporte</c:v>
                </c:pt>
              </c:strCache>
            </c:strRef>
          </c:cat>
          <c:val>
            <c:numRef>
              <c:f>Dashboard!$B$2:$B$11</c:f>
              <c:numCache>
                <c:formatCode>General</c:formatCode>
                <c:ptCount val="10"/>
                <c:pt idx="0">
                  <c:v>49920</c:v>
                </c:pt>
                <c:pt idx="1">
                  <c:v>100800</c:v>
                </c:pt>
                <c:pt idx="2">
                  <c:v>17280.000000000004</c:v>
                </c:pt>
                <c:pt idx="3">
                  <c:v>4224</c:v>
                </c:pt>
                <c:pt idx="4">
                  <c:v>108000</c:v>
                </c:pt>
                <c:pt idx="5">
                  <c:v>54000</c:v>
                </c:pt>
                <c:pt idx="6">
                  <c:v>91500</c:v>
                </c:pt>
                <c:pt idx="7">
                  <c:v>28800</c:v>
                </c:pt>
                <c:pt idx="8">
                  <c:v>20160</c:v>
                </c:pt>
                <c:pt idx="9">
                  <c:v>108000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63-4C5F-89DA-A0B075674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Categoría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Costo Total (CRC)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7620</xdr:rowOff>
    </xdr:from>
    <xdr:ext cx="4991100" cy="19075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 editAs="oneCell">
    <xdr:from>
      <xdr:col>10</xdr:col>
      <xdr:colOff>45720</xdr:colOff>
      <xdr:row>0</xdr:row>
      <xdr:rowOff>38100</xdr:rowOff>
    </xdr:from>
    <xdr:to>
      <xdr:col>12</xdr:col>
      <xdr:colOff>15240</xdr:colOff>
      <xdr:row>6</xdr:row>
      <xdr:rowOff>45720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AB3CB0A-B6AC-8261-01B8-2BBC3631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6860" y="38100"/>
          <a:ext cx="1188720" cy="1188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5400000" cy="27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selection activeCell="E5" sqref="E5"/>
    </sheetView>
  </sheetViews>
  <sheetFormatPr baseColWidth="10" defaultColWidth="8.88671875" defaultRowHeight="14.4" x14ac:dyDescent="0.3"/>
  <cols>
    <col min="1" max="1" width="33.6640625" customWidth="1"/>
    <col min="2" max="2" width="12.88671875" customWidth="1"/>
    <col min="3" max="3" width="12.77734375" customWidth="1"/>
    <col min="4" max="4" width="13.6640625" customWidth="1"/>
    <col min="5" max="5" width="24.109375" customWidth="1"/>
    <col min="6" max="6" width="22.77734375" customWidth="1"/>
    <col min="7" max="8" width="18.44140625" customWidth="1"/>
    <col min="9" max="9" width="15.33203125" customWidth="1"/>
    <col min="10" max="10" width="16.44140625" customWidth="1"/>
  </cols>
  <sheetData>
    <row r="1" spans="1:10" ht="21" x14ac:dyDescent="0.4">
      <c r="A1" s="4"/>
      <c r="B1" s="5"/>
      <c r="C1" s="5"/>
      <c r="D1" s="5"/>
      <c r="E1" s="6" t="s">
        <v>58</v>
      </c>
      <c r="F1" s="5"/>
      <c r="G1" s="5"/>
      <c r="H1" s="5"/>
      <c r="I1" s="5"/>
      <c r="J1" s="5"/>
    </row>
    <row r="2" spans="1:10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3">
      <c r="A3" s="10"/>
      <c r="B3" s="11" t="s">
        <v>51</v>
      </c>
      <c r="C3" s="11" t="s">
        <v>52</v>
      </c>
      <c r="D3" s="11" t="s">
        <v>53</v>
      </c>
      <c r="E3" s="11" t="s">
        <v>54</v>
      </c>
      <c r="F3" s="11" t="s">
        <v>55</v>
      </c>
      <c r="G3" s="11" t="s">
        <v>56</v>
      </c>
      <c r="H3" s="11" t="s">
        <v>57</v>
      </c>
      <c r="I3" s="10"/>
      <c r="J3" s="10"/>
    </row>
    <row r="4" spans="1:10" x14ac:dyDescent="0.3">
      <c r="A4" s="2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2" t="s">
        <v>7</v>
      </c>
      <c r="J4" s="2" t="s">
        <v>8</v>
      </c>
    </row>
    <row r="5" spans="1:10" x14ac:dyDescent="0.3">
      <c r="A5" s="3" t="s">
        <v>9</v>
      </c>
      <c r="B5">
        <v>1.5</v>
      </c>
      <c r="C5">
        <v>10</v>
      </c>
      <c r="D5">
        <v>30</v>
      </c>
      <c r="E5">
        <v>120</v>
      </c>
      <c r="F5">
        <f t="shared" ref="F5:F15" si="0">B5*C5*D5</f>
        <v>450</v>
      </c>
      <c r="G5">
        <f t="shared" ref="G5:G15" si="1">F5*E5</f>
        <v>54000</v>
      </c>
      <c r="H5" t="s">
        <v>10</v>
      </c>
      <c r="I5" s="3" t="s">
        <v>11</v>
      </c>
      <c r="J5" s="3">
        <f t="shared" ref="J5:J14" si="2">SUMIF(H:H, I5, G:G)</f>
        <v>49920</v>
      </c>
    </row>
    <row r="6" spans="1:10" x14ac:dyDescent="0.3">
      <c r="A6" s="3" t="s">
        <v>12</v>
      </c>
      <c r="B6">
        <v>3</v>
      </c>
      <c r="C6">
        <v>6</v>
      </c>
      <c r="D6">
        <v>25</v>
      </c>
      <c r="E6">
        <v>120</v>
      </c>
      <c r="F6">
        <f t="shared" si="0"/>
        <v>450</v>
      </c>
      <c r="G6">
        <f t="shared" si="1"/>
        <v>54000</v>
      </c>
      <c r="H6" t="s">
        <v>13</v>
      </c>
      <c r="I6" s="3" t="s">
        <v>14</v>
      </c>
      <c r="J6" s="3">
        <f t="shared" si="2"/>
        <v>100800</v>
      </c>
    </row>
    <row r="7" spans="1:10" x14ac:dyDescent="0.3">
      <c r="A7" s="3" t="s">
        <v>15</v>
      </c>
      <c r="B7">
        <v>0.4</v>
      </c>
      <c r="C7">
        <v>12</v>
      </c>
      <c r="D7">
        <v>30</v>
      </c>
      <c r="E7">
        <v>120</v>
      </c>
      <c r="F7">
        <f t="shared" si="0"/>
        <v>144.00000000000003</v>
      </c>
      <c r="G7">
        <f t="shared" si="1"/>
        <v>17280.000000000004</v>
      </c>
      <c r="H7" t="s">
        <v>16</v>
      </c>
      <c r="I7" s="3" t="s">
        <v>16</v>
      </c>
      <c r="J7" s="3">
        <f t="shared" si="2"/>
        <v>17280.000000000004</v>
      </c>
    </row>
    <row r="8" spans="1:10" x14ac:dyDescent="0.3">
      <c r="A8" s="3" t="s">
        <v>17</v>
      </c>
      <c r="B8">
        <v>2</v>
      </c>
      <c r="C8">
        <v>8</v>
      </c>
      <c r="D8">
        <v>26</v>
      </c>
      <c r="E8">
        <v>120</v>
      </c>
      <c r="F8">
        <f t="shared" si="0"/>
        <v>416</v>
      </c>
      <c r="G8">
        <f t="shared" si="1"/>
        <v>49920</v>
      </c>
      <c r="H8" t="s">
        <v>11</v>
      </c>
      <c r="I8" s="3" t="s">
        <v>18</v>
      </c>
      <c r="J8" s="3">
        <f t="shared" si="2"/>
        <v>4224</v>
      </c>
    </row>
    <row r="9" spans="1:10" x14ac:dyDescent="0.3">
      <c r="A9" s="3" t="s">
        <v>19</v>
      </c>
      <c r="B9">
        <v>1.2</v>
      </c>
      <c r="C9">
        <v>5</v>
      </c>
      <c r="D9">
        <v>28</v>
      </c>
      <c r="E9">
        <v>120</v>
      </c>
      <c r="F9">
        <f t="shared" si="0"/>
        <v>168</v>
      </c>
      <c r="G9">
        <f t="shared" si="1"/>
        <v>20160</v>
      </c>
      <c r="H9" t="s">
        <v>20</v>
      </c>
      <c r="I9" s="3" t="s">
        <v>21</v>
      </c>
      <c r="J9" s="3">
        <f t="shared" si="2"/>
        <v>108000</v>
      </c>
    </row>
    <row r="10" spans="1:10" x14ac:dyDescent="0.3">
      <c r="A10" s="3" t="s">
        <v>22</v>
      </c>
      <c r="B10">
        <v>2.5</v>
      </c>
      <c r="C10">
        <v>5</v>
      </c>
      <c r="D10">
        <v>25</v>
      </c>
      <c r="E10">
        <v>120</v>
      </c>
      <c r="F10">
        <f t="shared" si="0"/>
        <v>312.5</v>
      </c>
      <c r="G10">
        <f t="shared" si="1"/>
        <v>37500</v>
      </c>
      <c r="H10" t="s">
        <v>13</v>
      </c>
      <c r="I10" s="3" t="s">
        <v>10</v>
      </c>
      <c r="J10" s="3">
        <f t="shared" si="2"/>
        <v>54000</v>
      </c>
    </row>
    <row r="11" spans="1:10" x14ac:dyDescent="0.3">
      <c r="A11" s="3" t="s">
        <v>23</v>
      </c>
      <c r="B11">
        <v>15</v>
      </c>
      <c r="C11">
        <v>3</v>
      </c>
      <c r="D11">
        <v>20</v>
      </c>
      <c r="E11">
        <v>120</v>
      </c>
      <c r="F11">
        <f t="shared" si="0"/>
        <v>900</v>
      </c>
      <c r="G11">
        <f t="shared" si="1"/>
        <v>108000</v>
      </c>
      <c r="H11" t="s">
        <v>24</v>
      </c>
      <c r="I11" s="3" t="s">
        <v>13</v>
      </c>
      <c r="J11" s="3">
        <f t="shared" si="2"/>
        <v>91500</v>
      </c>
    </row>
    <row r="12" spans="1:10" x14ac:dyDescent="0.3">
      <c r="A12" s="3" t="s">
        <v>25</v>
      </c>
      <c r="B12">
        <v>10</v>
      </c>
      <c r="C12">
        <v>6</v>
      </c>
      <c r="D12">
        <v>15</v>
      </c>
      <c r="E12">
        <v>120</v>
      </c>
      <c r="F12">
        <f t="shared" si="0"/>
        <v>900</v>
      </c>
      <c r="G12">
        <f t="shared" si="1"/>
        <v>108000</v>
      </c>
      <c r="H12" t="s">
        <v>21</v>
      </c>
      <c r="I12" s="3" t="s">
        <v>26</v>
      </c>
      <c r="J12" s="3">
        <f t="shared" si="2"/>
        <v>28800</v>
      </c>
    </row>
    <row r="13" spans="1:10" x14ac:dyDescent="0.3">
      <c r="A13" s="3" t="s">
        <v>27</v>
      </c>
      <c r="B13">
        <v>3.5</v>
      </c>
      <c r="C13">
        <v>8</v>
      </c>
      <c r="D13">
        <v>30</v>
      </c>
      <c r="E13">
        <v>120</v>
      </c>
      <c r="F13">
        <f t="shared" si="0"/>
        <v>840</v>
      </c>
      <c r="G13">
        <f t="shared" si="1"/>
        <v>100800</v>
      </c>
      <c r="H13" t="s">
        <v>14</v>
      </c>
      <c r="I13" s="3" t="s">
        <v>20</v>
      </c>
      <c r="J13" s="3">
        <f t="shared" si="2"/>
        <v>20160</v>
      </c>
    </row>
    <row r="14" spans="1:10" x14ac:dyDescent="0.3">
      <c r="A14" s="3" t="s">
        <v>28</v>
      </c>
      <c r="B14">
        <v>0.2</v>
      </c>
      <c r="C14">
        <v>8</v>
      </c>
      <c r="D14">
        <v>22</v>
      </c>
      <c r="E14">
        <v>120</v>
      </c>
      <c r="F14">
        <f t="shared" si="0"/>
        <v>35.200000000000003</v>
      </c>
      <c r="G14">
        <f t="shared" si="1"/>
        <v>4224</v>
      </c>
      <c r="H14" t="s">
        <v>18</v>
      </c>
      <c r="I14" s="3" t="s">
        <v>24</v>
      </c>
      <c r="J14" s="3">
        <f t="shared" si="2"/>
        <v>108000</v>
      </c>
    </row>
    <row r="15" spans="1:10" x14ac:dyDescent="0.3">
      <c r="A15" s="3" t="s">
        <v>29</v>
      </c>
      <c r="B15">
        <v>4</v>
      </c>
      <c r="C15">
        <v>2</v>
      </c>
      <c r="D15">
        <v>30</v>
      </c>
      <c r="E15">
        <v>120</v>
      </c>
      <c r="F15">
        <f t="shared" si="0"/>
        <v>240</v>
      </c>
      <c r="G15">
        <f t="shared" si="1"/>
        <v>28800</v>
      </c>
      <c r="H15" t="s">
        <v>26</v>
      </c>
      <c r="I15" s="3"/>
      <c r="J15" s="3"/>
    </row>
    <row r="16" spans="1:10" x14ac:dyDescent="0.3">
      <c r="A16" s="9" t="s">
        <v>50</v>
      </c>
      <c r="B16" s="8">
        <f>SUM(B5:B15)</f>
        <v>43.300000000000004</v>
      </c>
      <c r="F16" s="8">
        <f>SUM(F5:F15)</f>
        <v>4855.7</v>
      </c>
      <c r="G16" s="8">
        <f>SUM(G5:G15)</f>
        <v>582684</v>
      </c>
      <c r="I16" s="3"/>
      <c r="J16" s="3"/>
    </row>
    <row r="17" spans="5:10" x14ac:dyDescent="0.3">
      <c r="E17" s="7" t="s">
        <v>46</v>
      </c>
      <c r="F17" s="7" t="s">
        <v>32</v>
      </c>
      <c r="G17" s="7"/>
      <c r="H17" s="7"/>
      <c r="I17" s="7"/>
      <c r="J17" s="3"/>
    </row>
    <row r="18" spans="5:10" x14ac:dyDescent="0.3">
      <c r="E18" s="7" t="s">
        <v>46</v>
      </c>
      <c r="F18" s="7" t="s">
        <v>33</v>
      </c>
      <c r="G18" s="7"/>
      <c r="H18" s="7"/>
      <c r="I18" s="7"/>
      <c r="J18" s="3"/>
    </row>
    <row r="19" spans="5:10" x14ac:dyDescent="0.3">
      <c r="E19" s="7" t="s">
        <v>46</v>
      </c>
      <c r="F19" s="7" t="s">
        <v>34</v>
      </c>
      <c r="G19" s="7"/>
      <c r="H19" s="7"/>
      <c r="I19" s="7"/>
      <c r="J19" s="3"/>
    </row>
    <row r="20" spans="5:10" x14ac:dyDescent="0.3">
      <c r="E20" s="7" t="s">
        <v>46</v>
      </c>
      <c r="F20" s="7" t="s">
        <v>35</v>
      </c>
      <c r="G20" s="7"/>
      <c r="H20" s="7"/>
      <c r="I20" s="7"/>
      <c r="J20" s="3"/>
    </row>
    <row r="21" spans="5:10" x14ac:dyDescent="0.3">
      <c r="E21" s="7" t="s">
        <v>46</v>
      </c>
      <c r="F21" s="7" t="s">
        <v>36</v>
      </c>
      <c r="G21" s="7"/>
      <c r="H21" s="7"/>
      <c r="I21" s="7"/>
      <c r="J21" s="3"/>
    </row>
    <row r="22" spans="5:10" x14ac:dyDescent="0.3">
      <c r="E22" s="7" t="s">
        <v>46</v>
      </c>
      <c r="F22" s="7" t="s">
        <v>37</v>
      </c>
      <c r="G22" s="7"/>
      <c r="H22" s="7"/>
      <c r="I22" s="7"/>
      <c r="J22" s="3"/>
    </row>
    <row r="23" spans="5:10" x14ac:dyDescent="0.3">
      <c r="E23" s="7" t="s">
        <v>46</v>
      </c>
      <c r="F23" s="7" t="s">
        <v>38</v>
      </c>
      <c r="G23" s="7"/>
      <c r="H23" s="7"/>
      <c r="I23" s="7"/>
      <c r="J23" s="3"/>
    </row>
    <row r="24" spans="5:10" x14ac:dyDescent="0.3">
      <c r="E24" s="7" t="s">
        <v>46</v>
      </c>
      <c r="F24" s="7" t="s">
        <v>39</v>
      </c>
      <c r="G24" s="7"/>
      <c r="H24" s="7"/>
      <c r="I24" s="7"/>
      <c r="J24" s="3"/>
    </row>
    <row r="25" spans="5:10" x14ac:dyDescent="0.3">
      <c r="E25" s="7" t="s">
        <v>47</v>
      </c>
      <c r="F25" s="7"/>
      <c r="G25" s="7"/>
      <c r="H25" s="7"/>
      <c r="I25" s="7"/>
      <c r="J25" s="3"/>
    </row>
    <row r="26" spans="5:10" x14ac:dyDescent="0.3">
      <c r="E26" s="7" t="s">
        <v>48</v>
      </c>
      <c r="F26" s="7" t="s">
        <v>40</v>
      </c>
      <c r="G26" s="7"/>
      <c r="H26" s="7"/>
      <c r="I26" s="7"/>
      <c r="J26" s="3"/>
    </row>
    <row r="27" spans="5:10" x14ac:dyDescent="0.3">
      <c r="E27" s="7" t="s">
        <v>48</v>
      </c>
      <c r="F27" s="7" t="s">
        <v>41</v>
      </c>
      <c r="G27" s="7"/>
      <c r="H27" s="7"/>
      <c r="I27" s="7"/>
      <c r="J27" s="3"/>
    </row>
    <row r="28" spans="5:10" x14ac:dyDescent="0.3">
      <c r="E28" s="7" t="s">
        <v>48</v>
      </c>
      <c r="F28" s="7" t="s">
        <v>42</v>
      </c>
      <c r="G28" s="7"/>
      <c r="H28" s="7"/>
      <c r="I28" s="7"/>
      <c r="J28" s="3"/>
    </row>
    <row r="29" spans="5:10" x14ac:dyDescent="0.3">
      <c r="E29" s="7" t="s">
        <v>48</v>
      </c>
      <c r="F29" s="7" t="s">
        <v>43</v>
      </c>
      <c r="G29" s="7"/>
      <c r="H29" s="7"/>
      <c r="I29" s="7"/>
      <c r="J29" s="3"/>
    </row>
    <row r="30" spans="5:10" x14ac:dyDescent="0.3">
      <c r="E30" s="7" t="s">
        <v>48</v>
      </c>
      <c r="F30" s="7" t="s">
        <v>44</v>
      </c>
      <c r="G30" s="7"/>
      <c r="H30" s="7"/>
      <c r="I30" s="7"/>
      <c r="J30" s="3"/>
    </row>
    <row r="31" spans="5:10" x14ac:dyDescent="0.3">
      <c r="E31" s="7" t="s">
        <v>48</v>
      </c>
      <c r="F31" s="7" t="s">
        <v>45</v>
      </c>
      <c r="G31" s="7"/>
      <c r="H31" s="7"/>
      <c r="I31" s="7"/>
      <c r="J31" s="3"/>
    </row>
    <row r="32" spans="5:10" x14ac:dyDescent="0.3">
      <c r="E32" s="7" t="s">
        <v>49</v>
      </c>
      <c r="F32" s="7"/>
      <c r="G32" s="7"/>
      <c r="H32" s="7"/>
      <c r="I32" s="7"/>
      <c r="J32" s="3"/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workbookViewId="0"/>
  </sheetViews>
  <sheetFormatPr baseColWidth="10" defaultColWidth="8.88671875" defaultRowHeight="14.4" x14ac:dyDescent="0.3"/>
  <sheetData>
    <row r="1" spans="1:7" x14ac:dyDescent="0.3">
      <c r="A1" t="s">
        <v>7</v>
      </c>
      <c r="B1" t="s">
        <v>8</v>
      </c>
      <c r="D1" t="s">
        <v>30</v>
      </c>
      <c r="F1" t="s">
        <v>31</v>
      </c>
      <c r="G1">
        <f>SUMIF(Sheet1!H:H, E1, Sheet1!G:G)</f>
        <v>0</v>
      </c>
    </row>
    <row r="2" spans="1:7" x14ac:dyDescent="0.3">
      <c r="A2" t="s">
        <v>11</v>
      </c>
      <c r="B2">
        <f>SUMIF(Sheet1!H:H, A2, Sheet1!G:G)</f>
        <v>49920</v>
      </c>
    </row>
    <row r="3" spans="1:7" x14ac:dyDescent="0.3">
      <c r="A3" t="s">
        <v>14</v>
      </c>
      <c r="B3">
        <f>SUMIF(Sheet1!H:H, A3, Sheet1!G:G)</f>
        <v>100800</v>
      </c>
    </row>
    <row r="4" spans="1:7" x14ac:dyDescent="0.3">
      <c r="A4" t="s">
        <v>16</v>
      </c>
      <c r="B4">
        <f>SUMIF(Sheet1!H:H, A4, Sheet1!G:G)</f>
        <v>17280.000000000004</v>
      </c>
    </row>
    <row r="5" spans="1:7" x14ac:dyDescent="0.3">
      <c r="A5" t="s">
        <v>18</v>
      </c>
      <c r="B5">
        <f>SUMIF(Sheet1!H:H, A5, Sheet1!G:G)</f>
        <v>4224</v>
      </c>
    </row>
    <row r="6" spans="1:7" x14ac:dyDescent="0.3">
      <c r="A6" t="s">
        <v>21</v>
      </c>
      <c r="B6">
        <f>SUMIF(Sheet1!H:H, A6, Sheet1!G:G)</f>
        <v>108000</v>
      </c>
    </row>
    <row r="7" spans="1:7" x14ac:dyDescent="0.3">
      <c r="A7" t="s">
        <v>10</v>
      </c>
      <c r="B7">
        <f>SUMIF(Sheet1!H:H, A7, Sheet1!G:G)</f>
        <v>54000</v>
      </c>
    </row>
    <row r="8" spans="1:7" x14ac:dyDescent="0.3">
      <c r="A8" t="s">
        <v>13</v>
      </c>
      <c r="B8">
        <f>SUMIF(Sheet1!H:H, A8, Sheet1!G:G)</f>
        <v>91500</v>
      </c>
    </row>
    <row r="9" spans="1:7" x14ac:dyDescent="0.3">
      <c r="A9" t="s">
        <v>26</v>
      </c>
      <c r="B9">
        <f>SUMIF(Sheet1!H:H, A9, Sheet1!G:G)</f>
        <v>28800</v>
      </c>
    </row>
    <row r="10" spans="1:7" x14ac:dyDescent="0.3">
      <c r="A10" t="s">
        <v>20</v>
      </c>
      <c r="B10">
        <f>SUMIF(Sheet1!H:H, A10, Sheet1!G:G)</f>
        <v>20160</v>
      </c>
    </row>
    <row r="11" spans="1:7" x14ac:dyDescent="0.3">
      <c r="A11" t="s">
        <v>24</v>
      </c>
      <c r="B11">
        <f>SUMIF(Sheet1!H:H, A11, Sheet1!G:G)</f>
        <v>108000</v>
      </c>
    </row>
  </sheetData>
  <dataValidations count="1">
    <dataValidation type="list" allowBlank="1" showInputMessage="1" showErrorMessage="1" sqref="E1" xr:uid="{00000000-0002-0000-0100-000000000000}">
      <formula1>"Empaque,Ganadería,Iluminación,Oficina,Postcosecha,Refrigeración,Riego,Sanidad,Secado,Transporte"</formula1>
    </dataValidation>
  </dataValidations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811B31CFC1934294BA752607D28646" ma:contentTypeVersion="16" ma:contentTypeDescription="Crear nuevo documento." ma:contentTypeScope="" ma:versionID="988684e50934e8b99c58537c220ce699">
  <xsd:schema xmlns:xsd="http://www.w3.org/2001/XMLSchema" xmlns:xs="http://www.w3.org/2001/XMLSchema" xmlns:p="http://schemas.microsoft.com/office/2006/metadata/properties" xmlns:ns2="05c9079e-d524-4cff-a603-1c0d459a145f" xmlns:ns3="cdcf9090-8f9a-4a60-8f2b-af22bac3f28b" targetNamespace="http://schemas.microsoft.com/office/2006/metadata/properties" ma:root="true" ma:fieldsID="67d52d904e8337f71e07fac63a1f11fa" ns2:_="" ns3:_="">
    <xsd:import namespace="05c9079e-d524-4cff-a603-1c0d459a145f"/>
    <xsd:import namespace="cdcf9090-8f9a-4a60-8f2b-af22bac3f2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c9079e-d524-4cff-a603-1c0d459a14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28e52f89-96e1-423b-af1e-8751ac825b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f9090-8f9a-4a60-8f2b-af22bac3f28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22097e8-ff26-4115-acd8-f9dac55ac8a8}" ma:internalName="TaxCatchAll" ma:showField="CatchAllData" ma:web="cdcf9090-8f9a-4a60-8f2b-af22bac3f2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cf9090-8f9a-4a60-8f2b-af22bac3f28b" xsi:nil="true"/>
    <lcf76f155ced4ddcb4097134ff3c332f xmlns="05c9079e-d524-4cff-a603-1c0d459a14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EE20AE8-26BD-43AA-9AA4-D23BAAC13295}"/>
</file>

<file path=customXml/itemProps2.xml><?xml version="1.0" encoding="utf-8"?>
<ds:datastoreItem xmlns:ds="http://schemas.openxmlformats.org/officeDocument/2006/customXml" ds:itemID="{C7E047D2-253C-4A16-BCFD-FC41ECEC6433}"/>
</file>

<file path=customXml/itemProps3.xml><?xml version="1.0" encoding="utf-8"?>
<ds:datastoreItem xmlns:ds="http://schemas.openxmlformats.org/officeDocument/2006/customXml" ds:itemID="{F0CB68B4-DEF4-4694-AF3A-C0BA440E6B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Dashboard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Andrea Garay (CATIE)</cp:lastModifiedBy>
  <dcterms:created xsi:type="dcterms:W3CDTF">2025-05-08T01:43:08Z</dcterms:created>
  <dcterms:modified xsi:type="dcterms:W3CDTF">2025-05-16T16:33:00Z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0x01010004811B31CFC1934294BA752607D28646</vt:lpwstr>
  </property>
</Properties>
</file>